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6213419.sharepoint.com/sites/Ep6ixImplementationCoordinators/Shared Documents/Income Calculators/RSC MIPs Calculator/2024/"/>
    </mc:Choice>
  </mc:AlternateContent>
  <xr:revisionPtr revIDLastSave="5" documentId="8_{3D408A29-ACDE-44E8-A546-F591FE2114B4}" xr6:coauthVersionLast="47" xr6:coauthVersionMax="47" xr10:uidLastSave="{A4E65939-617D-4C30-9A73-C3CE07BFCC20}"/>
  <bookViews>
    <workbookView xWindow="-108" yWindow="-108" windowWidth="23256" windowHeight="12456" xr2:uid="{BB65433A-9A1E-416C-B847-B85AB74610BF}"/>
  </bookViews>
  <sheets>
    <sheet name="Comp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6" i="1"/>
  <c r="F15" i="1"/>
  <c r="H14" i="1"/>
  <c r="F14" i="1"/>
  <c r="J16" i="1"/>
  <c r="J14" i="1"/>
  <c r="H17" i="1"/>
  <c r="F17" i="1" l="1"/>
  <c r="I19" i="1"/>
</calcChain>
</file>

<file path=xl/sharedStrings.xml><?xml version="1.0" encoding="utf-8"?>
<sst xmlns="http://schemas.openxmlformats.org/spreadsheetml/2006/main" count="35" uniqueCount="30">
  <si>
    <t>Field Commission Assumptions</t>
  </si>
  <si>
    <t xml:space="preserve"> </t>
  </si>
  <si>
    <t>Case Projection with CORE including Aflac traditional, Aflac Group Dental/Vision and MassMutual Whole Life</t>
  </si>
  <si>
    <t>Dental</t>
  </si>
  <si>
    <t>Dental Average AP</t>
  </si>
  <si>
    <t>Case Details</t>
  </si>
  <si>
    <t>Dental Comp-Total 10%</t>
  </si>
  <si>
    <t># of lives</t>
  </si>
  <si>
    <t>Dental Participation Level (%)</t>
  </si>
  <si>
    <t>MassMutual</t>
  </si>
  <si>
    <t>MassMutual Average AP</t>
  </si>
  <si>
    <t>MassMutual Participation Level (%)</t>
  </si>
  <si>
    <t>Commission % - 90 point Broker Contract</t>
  </si>
  <si>
    <t>Aflac Individual</t>
  </si>
  <si>
    <t>Comp to Aflac using Ep6ix and Total Solution(at 80% seen with 60% Sold)</t>
  </si>
  <si>
    <t>Vs VB Only traditional approach case (at 40% seen with 60% Sold)</t>
  </si>
  <si>
    <t>Aflac AP Per Case</t>
  </si>
  <si>
    <t>Aflac Ind Average AP</t>
  </si>
  <si>
    <t>Field Comp - Aflac</t>
  </si>
  <si>
    <t>Aflac # EE seen</t>
  </si>
  <si>
    <t>Field Comp - Dental &amp; Vision</t>
  </si>
  <si>
    <t>MassMutual AP Per Case</t>
  </si>
  <si>
    <t>Aflac # EE Enrolled</t>
  </si>
  <si>
    <t>Field Comp - MassMutual</t>
  </si>
  <si>
    <t>Aflac Compensation - blended product mix based upon 45 total points (20% to Ep6ix)</t>
  </si>
  <si>
    <t>Total Comp (all levels)</t>
  </si>
  <si>
    <t>If Broker is receiving 30%, then net commission is:</t>
  </si>
  <si>
    <t>which is:</t>
  </si>
  <si>
    <t>greater</t>
  </si>
  <si>
    <t xml:space="preserve">                                  2024 Income Calculator Total Solution including Dental and Vision with MassMutual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</si>
</sst>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6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theme="0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9" fontId="4" fillId="2" borderId="2" xfId="2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wrapText="1"/>
      <protection hidden="1"/>
    </xf>
    <xf numFmtId="164" fontId="2" fillId="3" borderId="5" xfId="1" applyNumberFormat="1" applyFont="1" applyFill="1" applyBorder="1" applyAlignment="1" applyProtection="1">
      <alignment horizontal="center"/>
      <protection hidden="1"/>
    </xf>
    <xf numFmtId="0" fontId="1" fillId="4" borderId="6" xfId="0" applyFont="1" applyFill="1" applyBorder="1" applyAlignment="1" applyProtection="1">
      <alignment horizontal="left" wrapText="1"/>
      <protection hidden="1"/>
    </xf>
    <xf numFmtId="0" fontId="2" fillId="3" borderId="2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left" wrapText="1"/>
      <protection hidden="1"/>
    </xf>
    <xf numFmtId="9" fontId="2" fillId="0" borderId="7" xfId="2" applyFont="1" applyBorder="1" applyAlignment="1" applyProtection="1">
      <alignment horizontal="right"/>
      <protection hidden="1"/>
    </xf>
    <xf numFmtId="0" fontId="2" fillId="5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horizontal="left" wrapText="1"/>
      <protection hidden="1"/>
    </xf>
    <xf numFmtId="0" fontId="5" fillId="6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/>
    <xf numFmtId="0" fontId="2" fillId="6" borderId="0" xfId="0" applyFont="1" applyFill="1"/>
    <xf numFmtId="164" fontId="2" fillId="0" borderId="12" xfId="1" applyNumberFormat="1" applyFont="1" applyFill="1" applyBorder="1" applyAlignment="1" applyProtection="1">
      <alignment horizontal="center"/>
    </xf>
    <xf numFmtId="9" fontId="2" fillId="0" borderId="7" xfId="2" applyFont="1" applyBorder="1" applyAlignment="1" applyProtection="1">
      <alignment horizontal="right"/>
    </xf>
    <xf numFmtId="0" fontId="1" fillId="4" borderId="13" xfId="0" applyFont="1" applyFill="1" applyBorder="1" applyAlignment="1" applyProtection="1">
      <alignment horizontal="left" wrapText="1"/>
      <protection hidden="1"/>
    </xf>
    <xf numFmtId="9" fontId="2" fillId="0" borderId="14" xfId="2" applyFont="1" applyBorder="1" applyAlignment="1" applyProtection="1">
      <alignment horizontal="right"/>
    </xf>
    <xf numFmtId="165" fontId="2" fillId="0" borderId="0" xfId="0" applyNumberFormat="1" applyFont="1" applyAlignment="1">
      <alignment horizontal="center"/>
    </xf>
    <xf numFmtId="0" fontId="5" fillId="3" borderId="15" xfId="0" applyFont="1" applyFill="1" applyBorder="1" applyAlignment="1" applyProtection="1">
      <alignment horizontal="left" wrapText="1"/>
      <protection hidden="1"/>
    </xf>
    <xf numFmtId="0" fontId="1" fillId="4" borderId="16" xfId="0" applyFont="1" applyFill="1" applyBorder="1" applyAlignment="1" applyProtection="1">
      <alignment horizontal="left" wrapText="1"/>
      <protection hidden="1"/>
    </xf>
    <xf numFmtId="164" fontId="2" fillId="0" borderId="17" xfId="1" applyNumberFormat="1" applyFont="1" applyFill="1" applyBorder="1" applyAlignment="1" applyProtection="1">
      <alignment horizontal="center"/>
    </xf>
    <xf numFmtId="44" fontId="2" fillId="0" borderId="19" xfId="1" applyFont="1" applyFill="1" applyBorder="1" applyAlignment="1" applyProtection="1">
      <alignment horizontal="center"/>
    </xf>
    <xf numFmtId="44" fontId="2" fillId="0" borderId="20" xfId="1" applyFont="1" applyBorder="1" applyAlignment="1" applyProtection="1">
      <alignment horizontal="center"/>
    </xf>
    <xf numFmtId="44" fontId="2" fillId="0" borderId="20" xfId="1" applyFont="1" applyFill="1" applyBorder="1" applyAlignment="1" applyProtection="1">
      <alignment horizontal="center"/>
    </xf>
    <xf numFmtId="44" fontId="2" fillId="0" borderId="22" xfId="1" applyFont="1" applyFill="1" applyBorder="1" applyAlignment="1" applyProtection="1">
      <alignment horizontal="center"/>
    </xf>
    <xf numFmtId="44" fontId="5" fillId="7" borderId="22" xfId="1" applyFont="1" applyFill="1" applyBorder="1" applyAlignment="1" applyProtection="1">
      <alignment horizontal="center"/>
    </xf>
    <xf numFmtId="44" fontId="5" fillId="3" borderId="24" xfId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  <protection locked="0" hidden="1"/>
    </xf>
    <xf numFmtId="0" fontId="2" fillId="0" borderId="0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wrapText="1"/>
      <protection hidden="1"/>
    </xf>
    <xf numFmtId="9" fontId="2" fillId="0" borderId="0" xfId="2" applyFont="1" applyFill="1" applyBorder="1" applyAlignment="1" applyProtection="1">
      <alignment horizontal="right"/>
    </xf>
    <xf numFmtId="0" fontId="4" fillId="2" borderId="18" xfId="0" applyFont="1" applyFill="1" applyBorder="1"/>
    <xf numFmtId="0" fontId="4" fillId="2" borderId="21" xfId="0" applyFont="1" applyFill="1" applyBorder="1"/>
    <xf numFmtId="44" fontId="5" fillId="3" borderId="1" xfId="0" applyNumberFormat="1" applyFont="1" applyFill="1" applyBorder="1"/>
    <xf numFmtId="9" fontId="5" fillId="3" borderId="1" xfId="2" applyFont="1" applyFill="1" applyBorder="1" applyProtection="1"/>
    <xf numFmtId="0" fontId="4" fillId="2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4" fillId="2" borderId="9" xfId="0" applyFont="1" applyFill="1" applyBorder="1"/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164" fontId="2" fillId="8" borderId="23" xfId="0" applyNumberFormat="1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4" fontId="2" fillId="8" borderId="3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164" fontId="2" fillId="5" borderId="7" xfId="1" applyNumberFormat="1" applyFont="1" applyFill="1" applyBorder="1" applyAlignment="1" applyProtection="1">
      <alignment horizontal="center"/>
      <protection locked="0"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249555</xdr:colOff>
      <xdr:row>0</xdr:row>
      <xdr:rowOff>100150</xdr:rowOff>
    </xdr:from>
    <xdr:to>
      <xdr:col>1</xdr:col>
      <xdr:colOff>1533525</xdr:colOff>
      <xdr:row>2</xdr:row>
      <xdr:rowOff>87630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598A215-681F-48AB-A230-8F5D7BBF419F}"/>
            </a:ext>
          </a:extLst>
        </xdr:cNvPr>
        <xdr:cNvSpPr/>
      </xdr:nvSpPr>
      <xdr:spPr>
        <a:xfrm>
          <a:off x="916305" y="100150"/>
          <a:ext cx="1283970" cy="1368605"/>
        </a:xfrm>
        <a:prstGeom prst="ellipse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228600</xdr:colOff>
      <xdr:row>0</xdr:row>
      <xdr:rowOff>129540</xdr:rowOff>
    </xdr:from>
    <xdr:to>
      <xdr:col>1</xdr:col>
      <xdr:colOff>1579722</xdr:colOff>
      <xdr:row>2</xdr:row>
      <xdr:rowOff>136527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8E1A9491-4F6D-4C77-ADD6-426BFD985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129540"/>
          <a:ext cx="1351122" cy="1397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0B6A-1A72-41A0-94BD-AC47F3C18083}">
  <dimension ref="A1:K19"/>
  <sheetViews>
    <sheetView showGridLines="0" tabSelected="1" workbookViewId="0">
      <selection activeCell="D8" sqref="D8"/>
    </sheetView>
  </sheetViews>
  <sheetFormatPr defaultRowHeight="13.8" x14ac:dyDescent="0.25"/>
  <cols>
    <col min="2" max="2" width="48" customWidth="1"/>
    <col min="3" max="3" width="13.69921875" customWidth="1"/>
    <col min="5" max="5" width="29.3984375" bestFit="1" customWidth="1"/>
    <col min="6" max="6" width="18.69921875" customWidth="1"/>
    <col min="7" max="7" width="30.69921875" customWidth="1"/>
    <col min="8" max="8" width="18.19921875" customWidth="1"/>
    <col min="11" max="11" width="28.19921875" customWidth="1"/>
  </cols>
  <sheetData>
    <row r="1" spans="1:11" ht="4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6" customHeight="1" x14ac:dyDescent="0.25">
      <c r="A2" s="1"/>
      <c r="B2" s="49" t="s">
        <v>29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15.6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3.6" customHeight="1" thickBot="1" x14ac:dyDescent="0.3">
      <c r="A4" s="1"/>
      <c r="B4" s="38" t="s">
        <v>0</v>
      </c>
      <c r="C4" s="2" t="s">
        <v>1</v>
      </c>
      <c r="D4" s="1"/>
      <c r="E4" s="50" t="s">
        <v>2</v>
      </c>
      <c r="F4" s="51"/>
      <c r="G4" s="51"/>
      <c r="H4" s="52"/>
      <c r="I4" s="1"/>
      <c r="J4" s="1"/>
      <c r="K4" s="1"/>
    </row>
    <row r="5" spans="1:11" ht="15.6" thickBot="1" x14ac:dyDescent="0.3">
      <c r="A5" s="1"/>
      <c r="B5" s="3" t="s">
        <v>3</v>
      </c>
      <c r="C5" s="4" t="s">
        <v>1</v>
      </c>
      <c r="D5" s="1"/>
      <c r="E5" s="1"/>
      <c r="F5" s="1"/>
      <c r="G5" s="1"/>
      <c r="H5" s="1"/>
      <c r="I5" s="1"/>
      <c r="J5" s="1"/>
      <c r="K5" s="1"/>
    </row>
    <row r="6" spans="1:11" ht="15.6" thickBot="1" x14ac:dyDescent="0.3">
      <c r="A6" s="1"/>
      <c r="B6" s="5" t="s">
        <v>4</v>
      </c>
      <c r="C6" s="59">
        <v>600</v>
      </c>
      <c r="D6" s="1"/>
      <c r="E6" s="39" t="s">
        <v>5</v>
      </c>
      <c r="F6" s="6"/>
      <c r="G6" s="1"/>
      <c r="H6" s="1"/>
      <c r="I6" s="1"/>
      <c r="J6" s="1"/>
      <c r="K6" s="1"/>
    </row>
    <row r="7" spans="1:11" ht="15.6" thickBot="1" x14ac:dyDescent="0.3">
      <c r="A7" s="1"/>
      <c r="B7" s="7" t="s">
        <v>6</v>
      </c>
      <c r="C7" s="8">
        <v>0.1</v>
      </c>
      <c r="D7" s="1"/>
      <c r="E7" s="40" t="s">
        <v>7</v>
      </c>
      <c r="F7" s="9">
        <v>150</v>
      </c>
      <c r="G7" s="1"/>
      <c r="H7" s="1"/>
      <c r="I7" s="1"/>
      <c r="J7" s="1"/>
      <c r="K7" s="1"/>
    </row>
    <row r="8" spans="1:11" ht="15.6" thickBot="1" x14ac:dyDescent="0.3">
      <c r="A8" s="1"/>
      <c r="B8" s="10" t="s">
        <v>8</v>
      </c>
      <c r="C8" s="8">
        <v>0.5</v>
      </c>
      <c r="D8" s="1"/>
      <c r="E8" s="11"/>
      <c r="F8" s="12"/>
      <c r="G8" s="1"/>
      <c r="H8" s="1"/>
      <c r="I8" s="1"/>
      <c r="J8" s="1"/>
      <c r="K8" s="1"/>
    </row>
    <row r="9" spans="1:11" ht="15.6" thickBot="1" x14ac:dyDescent="0.3">
      <c r="A9" s="1"/>
      <c r="B9" s="3" t="s">
        <v>9</v>
      </c>
      <c r="C9" s="13"/>
      <c r="D9" s="1"/>
      <c r="E9" s="14"/>
      <c r="F9" s="15"/>
      <c r="G9" s="1"/>
      <c r="H9" s="1"/>
      <c r="I9" s="1"/>
      <c r="J9" s="1"/>
      <c r="K9" s="1"/>
    </row>
    <row r="10" spans="1:11" ht="15" x14ac:dyDescent="0.25">
      <c r="A10" s="1"/>
      <c r="B10" s="5" t="s">
        <v>10</v>
      </c>
      <c r="C10" s="16">
        <v>1000</v>
      </c>
      <c r="D10" s="1"/>
      <c r="E10" s="14"/>
      <c r="F10" s="15"/>
      <c r="G10" s="1"/>
      <c r="H10" s="1"/>
      <c r="I10" s="1"/>
      <c r="J10" s="1"/>
      <c r="K10" s="1"/>
    </row>
    <row r="11" spans="1:11" ht="15" x14ac:dyDescent="0.25">
      <c r="A11" s="1"/>
      <c r="B11" s="7" t="s">
        <v>11</v>
      </c>
      <c r="C11" s="17">
        <v>0.25</v>
      </c>
      <c r="D11" s="1"/>
      <c r="E11" s="1"/>
      <c r="F11" s="1"/>
      <c r="G11" s="1"/>
      <c r="H11" s="1"/>
      <c r="I11" s="1"/>
      <c r="J11" s="1"/>
      <c r="K11" s="1"/>
    </row>
    <row r="12" spans="1:11" ht="15.6" thickBot="1" x14ac:dyDescent="0.3">
      <c r="A12" s="1"/>
      <c r="B12" s="18" t="s">
        <v>12</v>
      </c>
      <c r="C12" s="19">
        <v>0.7</v>
      </c>
      <c r="D12" s="1"/>
      <c r="E12" s="1"/>
      <c r="F12" s="1"/>
      <c r="G12" s="20"/>
      <c r="H12" s="1"/>
      <c r="I12" s="1"/>
      <c r="J12" s="1"/>
      <c r="K12" s="1"/>
    </row>
    <row r="13" spans="1:11" ht="39" customHeight="1" thickBot="1" x14ac:dyDescent="0.3">
      <c r="A13" s="1"/>
      <c r="B13" s="21" t="s">
        <v>13</v>
      </c>
      <c r="C13" s="4"/>
      <c r="D13" s="1"/>
      <c r="E13" s="53" t="s">
        <v>14</v>
      </c>
      <c r="F13" s="54"/>
      <c r="G13" s="53" t="s">
        <v>15</v>
      </c>
      <c r="H13" s="54"/>
      <c r="I13" s="1"/>
      <c r="J13" s="55" t="s">
        <v>16</v>
      </c>
      <c r="K13" s="56"/>
    </row>
    <row r="14" spans="1:11" ht="15.6" thickBot="1" x14ac:dyDescent="0.3">
      <c r="A14" s="1"/>
      <c r="B14" s="22" t="s">
        <v>17</v>
      </c>
      <c r="C14" s="23">
        <v>750</v>
      </c>
      <c r="D14" s="1"/>
      <c r="E14" s="34" t="s">
        <v>18</v>
      </c>
      <c r="F14" s="24">
        <f>F7*C14*C15*C16*C17</f>
        <v>19440</v>
      </c>
      <c r="G14" s="34" t="s">
        <v>18</v>
      </c>
      <c r="H14" s="25">
        <f>+$F$7*0.4*0.45*$C$14*0.6</f>
        <v>12150</v>
      </c>
      <c r="I14" s="1"/>
      <c r="J14" s="57">
        <f>(F7*C14*C15*C16)+(F7*C6*C8)</f>
        <v>99000</v>
      </c>
      <c r="K14" s="58"/>
    </row>
    <row r="15" spans="1:11" ht="15.6" thickBot="1" x14ac:dyDescent="0.3">
      <c r="A15" s="1"/>
      <c r="B15" s="7" t="s">
        <v>19</v>
      </c>
      <c r="C15" s="17">
        <v>0.8</v>
      </c>
      <c r="D15" s="1"/>
      <c r="E15" s="35" t="s">
        <v>20</v>
      </c>
      <c r="F15" s="26">
        <f>($F$7*$C$6*C7*$C$8)</f>
        <v>4500</v>
      </c>
      <c r="G15" s="35" t="s">
        <v>20</v>
      </c>
      <c r="H15" s="25">
        <v>0</v>
      </c>
      <c r="I15" s="1"/>
      <c r="J15" s="41" t="s">
        <v>21</v>
      </c>
      <c r="K15" s="42"/>
    </row>
    <row r="16" spans="1:11" ht="15.6" thickBot="1" x14ac:dyDescent="0.3">
      <c r="A16" s="1"/>
      <c r="B16" s="7" t="s">
        <v>22</v>
      </c>
      <c r="C16" s="17">
        <v>0.6</v>
      </c>
      <c r="D16" s="1"/>
      <c r="E16" s="35" t="s">
        <v>23</v>
      </c>
      <c r="F16" s="27">
        <f>F7*C11*C10*0.9*C12</f>
        <v>23625</v>
      </c>
      <c r="G16" s="35" t="s">
        <v>23</v>
      </c>
      <c r="H16" s="28">
        <v>0</v>
      </c>
      <c r="I16" s="1"/>
      <c r="J16" s="43">
        <f>C10*F7*C11</f>
        <v>37500</v>
      </c>
      <c r="K16" s="44"/>
    </row>
    <row r="17" spans="1:11" ht="28.2" thickBot="1" x14ac:dyDescent="0.3">
      <c r="A17" s="1"/>
      <c r="B17" s="18" t="s">
        <v>24</v>
      </c>
      <c r="C17" s="19">
        <v>0.36</v>
      </c>
      <c r="D17" s="1"/>
      <c r="E17" s="35" t="s">
        <v>25</v>
      </c>
      <c r="F17" s="29">
        <f>SUM(F14:F16)</f>
        <v>47565</v>
      </c>
      <c r="G17" s="35" t="s">
        <v>25</v>
      </c>
      <c r="H17" s="29">
        <f>SUM(H14:H16)</f>
        <v>12150</v>
      </c>
      <c r="I17" s="1"/>
      <c r="J17" s="45"/>
      <c r="K17" s="46"/>
    </row>
    <row r="18" spans="1:11" ht="15.6" thickBot="1" x14ac:dyDescent="0.3">
      <c r="A18" s="1"/>
      <c r="B18" s="30"/>
      <c r="C18" s="31"/>
      <c r="D18" s="1"/>
      <c r="E18" s="1"/>
      <c r="F18" s="1"/>
      <c r="G18" s="1"/>
      <c r="H18" s="1"/>
      <c r="I18" s="1"/>
      <c r="J18" s="1"/>
      <c r="K18" s="1"/>
    </row>
    <row r="19" spans="1:11" ht="30.6" customHeight="1" thickBot="1" x14ac:dyDescent="0.3">
      <c r="A19" s="1"/>
      <c r="B19" s="32"/>
      <c r="C19" s="33"/>
      <c r="D19" s="1"/>
      <c r="E19" s="47" t="s">
        <v>26</v>
      </c>
      <c r="F19" s="47"/>
      <c r="G19" s="36">
        <f>(F7*C6*0.07*C8)+(F7*C10*C11*0.4)+(F7*C14*C15*C16*0.23)</f>
        <v>30570</v>
      </c>
      <c r="H19" s="1" t="s">
        <v>27</v>
      </c>
      <c r="I19" s="37">
        <f>(G19-H17)/H17</f>
        <v>1.5160493827160493</v>
      </c>
      <c r="J19" s="48" t="s">
        <v>28</v>
      </c>
      <c r="K19" s="48"/>
    </row>
  </sheetData>
  <sheetProtection algorithmName="SHA-512" hashValue="Yca9Wc1nkwkrUP+Ot1WO81mg/NciEV1lFRvQxRhc1APuqQhmU7R8CRKCJNZjNclq+gnOBIK9Nox4Oxa8TQ9I5Q==" saltValue="SJuDy98YiFHfhr9D5FDYsA==" spinCount="100000" sheet="1" objects="1" scenarios="1"/>
  <mergeCells count="10">
    <mergeCell ref="J15:K15"/>
    <mergeCell ref="J16:K17"/>
    <mergeCell ref="E19:F19"/>
    <mergeCell ref="J19:K19"/>
    <mergeCell ref="B2:K2"/>
    <mergeCell ref="E4:H4"/>
    <mergeCell ref="E13:F13"/>
    <mergeCell ref="G13:H13"/>
    <mergeCell ref="J13:K13"/>
    <mergeCell ref="J14:K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bfd1d4-1235-4b95-aba3-50f04adc95eb">
      <Terms xmlns="http://schemas.microsoft.com/office/infopath/2007/PartnerControls"/>
    </lcf76f155ced4ddcb4097134ff3c332f>
    <TaxCatchAll xmlns="9e8079b4-78ae-4742-859e-5bcc04b80a1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32F25AFDDAE949B606507F88FCB40D" ma:contentTypeVersion="19" ma:contentTypeDescription="Create a new document." ma:contentTypeScope="" ma:versionID="74fcb601c4ed5c16d2e94e2ea070c0be">
  <xsd:schema xmlns:xsd="http://www.w3.org/2001/XMLSchema" xmlns:xs="http://www.w3.org/2001/XMLSchema" xmlns:p="http://schemas.microsoft.com/office/2006/metadata/properties" xmlns:ns2="ebbfd1d4-1235-4b95-aba3-50f04adc95eb" xmlns:ns3="9e8079b4-78ae-4742-859e-5bcc04b80a11" targetNamespace="http://schemas.microsoft.com/office/2006/metadata/properties" ma:root="true" ma:fieldsID="c1053455d168d7eea0aad778d1b1b83e" ns2:_="" ns3:_="">
    <xsd:import namespace="ebbfd1d4-1235-4b95-aba3-50f04adc95eb"/>
    <xsd:import namespace="9e8079b4-78ae-4742-859e-5bcc04b80a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fd1d4-1235-4b95-aba3-50f04adc95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1750aa1-7cd4-4a78-b67d-52870ece41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8079b4-78ae-4742-859e-5bcc04b80a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9cd7ad-e4da-4a0d-a044-835885aa1c2e}" ma:internalName="TaxCatchAll" ma:showField="CatchAllData" ma:web="9e8079b4-78ae-4742-859e-5bcc04b80a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3161D-0A6D-4064-8E56-E9A1681B44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74DB15-5ED7-4B9B-BDD3-0BBD41AF3D77}">
  <ds:schemaRefs>
    <ds:schemaRef ds:uri="http://schemas.microsoft.com/office/2006/metadata/properties"/>
    <ds:schemaRef ds:uri="http://schemas.microsoft.com/office/infopath/2007/PartnerControls"/>
    <ds:schemaRef ds:uri="ebbfd1d4-1235-4b95-aba3-50f04adc95eb"/>
    <ds:schemaRef ds:uri="9e8079b4-78ae-4742-859e-5bcc04b80a11"/>
  </ds:schemaRefs>
</ds:datastoreItem>
</file>

<file path=customXml/itemProps3.xml><?xml version="1.0" encoding="utf-8"?>
<ds:datastoreItem xmlns:ds="http://schemas.openxmlformats.org/officeDocument/2006/customXml" ds:itemID="{7AA78225-F607-4ED1-829F-9DCFCBBDC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fd1d4-1235-4b95-aba3-50f04adc95eb"/>
    <ds:schemaRef ds:uri="9e8079b4-78ae-4742-859e-5bcc04b80a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</dc:creator>
  <cp:lastModifiedBy>Johanna</cp:lastModifiedBy>
  <dcterms:created xsi:type="dcterms:W3CDTF">2023-04-12T16:07:06Z</dcterms:created>
  <dcterms:modified xsi:type="dcterms:W3CDTF">2024-02-15T21:53:31Z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0x0101007732F25AFDDAE949B606507F88FCB40D</vt:lpwstr>
  </property>
  <property fmtid="{D5CDD505-2E9C-101B-9397-08002B2CF9AE}" pid="3" name="MediaServiceImageTags">
    <vt:lpwstr/>
  </property>
</Properties>
</file>